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anuel.pastore\Desktop\Desktop\Documents\Manuel\URBAN\NORMEN\Konzessionsgebühren\"/>
    </mc:Choice>
  </mc:AlternateContent>
  <xr:revisionPtr revIDLastSave="0" documentId="13_ncr:1_{DA9C1ACE-78EF-4D45-A7D1-91DF0E4C9EC6}" xr6:coauthVersionLast="47" xr6:coauthVersionMax="47" xr10:uidLastSave="{00000000-0000-0000-0000-000000000000}"/>
  <workbookProtection workbookAlgorithmName="SHA-512" workbookHashValue="A5wibkTuem9nKbCT5amClZg52R2FkCZSzrl5Ru2Ai3FPStJ1e37n3j/D+VtPBsyg45dXMUjbwS4WfwYb1fRTZA==" workbookSaltValue="I0qLjQrsFemBbi3RpIcKFA==" workbookSpinCount="100000" lockStructure="1"/>
  <bookViews>
    <workbookView xWindow="28680" yWindow="8175" windowWidth="29040" windowHeight="17640" activeTab="1" xr2:uid="{00000000-000D-0000-FFFF-FFFF00000000}"/>
  </bookViews>
  <sheets>
    <sheet name="Brixen - Bressanone" sheetId="1" r:id="rId1"/>
    <sheet name="Lüsen - Lus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4" i="1" l="1"/>
  <c r="K32" i="2" l="1"/>
  <c r="H22" i="2"/>
  <c r="G13" i="2"/>
  <c r="K13" i="2" s="1"/>
  <c r="K12" i="2"/>
  <c r="G11" i="2"/>
  <c r="K11" i="2" s="1"/>
  <c r="G10" i="2"/>
  <c r="K10" i="2" s="1"/>
  <c r="G9" i="2"/>
  <c r="K9" i="2" s="1"/>
  <c r="G8" i="2"/>
  <c r="K8" i="2" s="1"/>
  <c r="G7" i="2"/>
  <c r="K7" i="2" s="1"/>
  <c r="G6" i="2"/>
  <c r="K6" i="2" s="1"/>
  <c r="F31" i="2" l="1"/>
  <c r="F26" i="2"/>
  <c r="F30" i="2"/>
  <c r="K30" i="2" s="1"/>
  <c r="F29" i="2"/>
  <c r="F28" i="2"/>
  <c r="C26" i="2"/>
  <c r="G14" i="2" s="1"/>
  <c r="K14" i="2" s="1"/>
  <c r="K15" i="2" s="1"/>
  <c r="F27" i="2"/>
  <c r="C28" i="2"/>
  <c r="C27" i="2"/>
  <c r="C29" i="2"/>
  <c r="C31" i="2"/>
  <c r="C30" i="2"/>
  <c r="G6" i="1"/>
  <c r="K6" i="1" s="1"/>
  <c r="G13" i="1"/>
  <c r="K14" i="1"/>
  <c r="H22" i="1"/>
  <c r="K32" i="1"/>
  <c r="G10" i="1"/>
  <c r="K10" i="1" s="1"/>
  <c r="G9" i="1"/>
  <c r="K27" i="2" l="1"/>
  <c r="K26" i="2"/>
  <c r="K28" i="2"/>
  <c r="K31" i="2"/>
  <c r="K29" i="2"/>
  <c r="C27" i="1"/>
  <c r="F26" i="1"/>
  <c r="F28" i="1"/>
  <c r="F27" i="1"/>
  <c r="F29" i="1"/>
  <c r="F31" i="1"/>
  <c r="C30" i="1"/>
  <c r="C28" i="1"/>
  <c r="C26" i="1"/>
  <c r="F30" i="1"/>
  <c r="C31" i="1"/>
  <c r="C29" i="1"/>
  <c r="K13" i="1"/>
  <c r="G12" i="1"/>
  <c r="K12" i="1" s="1"/>
  <c r="G11" i="1"/>
  <c r="K11" i="1" s="1"/>
  <c r="K9" i="1"/>
  <c r="G8" i="1"/>
  <c r="K8" i="1" s="1"/>
  <c r="G7" i="1"/>
  <c r="K7" i="1" s="1"/>
  <c r="K33" i="2" l="1"/>
  <c r="K35" i="2" s="1"/>
  <c r="K37" i="2" s="1"/>
  <c r="G40" i="2" s="1"/>
  <c r="G41" i="2" s="1"/>
  <c r="K15" i="1"/>
  <c r="K30" i="1"/>
  <c r="K27" i="1"/>
  <c r="K31" i="1"/>
  <c r="K28" i="1"/>
  <c r="K26" i="1"/>
  <c r="K33" i="1" s="1"/>
  <c r="K29" i="1"/>
  <c r="G42" i="2" l="1"/>
  <c r="G37" i="1"/>
  <c r="G38" i="1" s="1"/>
  <c r="G39" i="1" l="1"/>
</calcChain>
</file>

<file path=xl/sharedStrings.xml><?xml version="1.0" encoding="utf-8"?>
<sst xmlns="http://schemas.openxmlformats.org/spreadsheetml/2006/main" count="123" uniqueCount="59">
  <si>
    <t>a</t>
  </si>
  <si>
    <t>b</t>
  </si>
  <si>
    <t>c</t>
  </si>
  <si>
    <t>d.1</t>
  </si>
  <si>
    <t>d.2</t>
  </si>
  <si>
    <t>e</t>
  </si>
  <si>
    <t>f</t>
  </si>
  <si>
    <t>g</t>
  </si>
  <si>
    <t>prod. Gewerbe &amp; Großhandel in Gewerbegebiete
attvitá produttiva e commercio all’ingrosso in zone per insediamenti produttivi</t>
  </si>
  <si>
    <t>d</t>
  </si>
  <si>
    <t xml:space="preserve">der Baukosten/m³  / del costo di costruzione/m³ </t>
  </si>
  <si>
    <t>Wohnung                                                                                                                                  Abitazione</t>
  </si>
  <si>
    <t>prod. Gewerbe &amp; Großhandel attvitá produttiva e commercio all’ingrosso</t>
  </si>
  <si>
    <t>Detailhandel                                         Comercio al dettaglio</t>
  </si>
  <si>
    <t xml:space="preserve">Landwirtschaft                                   Agricoltura </t>
  </si>
  <si>
    <t>öffentliche Einrichtungen                        opere di interesse pubblico</t>
  </si>
  <si>
    <t>konventionierte Wohnung                  abitazione convenzionata</t>
  </si>
  <si>
    <t>Wohnbauzonen                                        Zone residenziali</t>
  </si>
  <si>
    <t>Gewerbegebiete (inkl. Touristikzonen)                Zone per insediamenti produttivi (comprese zone per impianti turistici)</t>
  </si>
  <si>
    <t>Private Grünzone                                        Zona di verde privato</t>
  </si>
  <si>
    <t>Landwirtschaftsgebiet                                 Zona di verde agricolo</t>
  </si>
  <si>
    <t>Wald                                                                     bosco</t>
  </si>
  <si>
    <t>Alpine Grünzone                                            Zona di verde alpino</t>
  </si>
  <si>
    <t>Zone f. öffentliche Einrichtungen                  Zona p. opere di interesse pubblico</t>
  </si>
  <si>
    <t>Insgesamt                                        totale</t>
  </si>
  <si>
    <t>primäre Erschl.     Urb. Primaria [€/m³]</t>
  </si>
  <si>
    <t>Zone laut Bauleitplan                                 Zona in Piano Urbanistico</t>
  </si>
  <si>
    <t>BAUKOSTENANGABE / CONTRIBUTO SUL COSTO DI COSTRUZIONE</t>
  </si>
  <si>
    <t>ERSCHLIESSUNGSBEITRAG / CONTRIBUTO di URBANIZZAZIONE</t>
  </si>
  <si>
    <t>h</t>
  </si>
  <si>
    <t>Bitte m³ eingeben inserire m³</t>
  </si>
  <si>
    <t>kosten pro abschnitt costo per sezione</t>
  </si>
  <si>
    <t>gesamt kosten:                costi totali:</t>
  </si>
  <si>
    <t xml:space="preserve">Baukosten/m³                                    costo di costruzione/m³ </t>
  </si>
  <si>
    <t>Zweckbestimmungen - Art. 23                                                                                                     destinazione d'uso - Art. 23</t>
  </si>
  <si>
    <t>Dienstleistung                                          Attività terziaria</t>
  </si>
  <si>
    <t>2. Rate                                               2. Rata</t>
  </si>
  <si>
    <t>1. Rate                                                          1. Rata</t>
  </si>
  <si>
    <t>m³/GVH / m³/UCG</t>
  </si>
  <si>
    <t>Stall                                                                  stalla</t>
  </si>
  <si>
    <t>sekundäre Erschl.                    urb. Secondaria [€/m³]</t>
  </si>
  <si>
    <t>Kosten / Costi</t>
  </si>
  <si>
    <t>Werte / valori</t>
  </si>
  <si>
    <t>auszufüllender Bereich / campo obbligatorio</t>
  </si>
  <si>
    <t>Zu bezahlen                                     da pagare</t>
  </si>
  <si>
    <r>
      <t>Verfügt das Gebäude über einen Trinkwasser- oder Kanalanschluss?</t>
    </r>
    <r>
      <rPr>
        <sz val="16"/>
        <color theme="1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 xml:space="preserve">                                                       Ha un allacciamento all'acqua potabile o alla rete fognaria?</t>
    </r>
    <r>
      <rPr>
        <sz val="16"/>
        <color theme="1"/>
        <rFont val="Calibri"/>
        <family val="2"/>
        <scheme val="minor"/>
      </rPr>
      <t>**</t>
    </r>
  </si>
  <si>
    <t xml:space="preserve">der Baukosten/m³                                           del costo di costruzione/m³ </t>
  </si>
  <si>
    <t>Bitte alle Semester aktualisieren / Si prega di aggiornare ad ogni semestre*</t>
  </si>
  <si>
    <t xml:space="preserve">* Baukosten werden von der Landesregierung Ende Juni und Ende Dezember  für die folgenden 6 Monate Festgelegt                                                                </t>
  </si>
  <si>
    <t xml:space="preserve">* I costi di costruzione sono fissati dalla Giunta Provinciale a fine giugno e a fine dicembre per i 6 mesi successivi </t>
  </si>
  <si>
    <t>** in caso di allaccio mancante alla rete fognaria o idrica, viene calcolata automaticamente la riduzione del 30% dell'urbanizzazione primaria</t>
  </si>
  <si>
    <t>Bitte alle Semester aktualisieren / Si prega di aggiornare ad ogni semestre</t>
  </si>
  <si>
    <t>Verfügt das Gebäude über einen Trinkwasser- oder Kanalanschluss?**                                                       Ha un allacciamento all'acqua potabile o alla rete fognaria?**</t>
  </si>
  <si>
    <t>** in caso di allaccio mancante alla rete fognaria o idrica, viene calcolata automaticamente la riduzione del 25% dell'urbanizzazione primaria</t>
  </si>
  <si>
    <t>Nein</t>
  </si>
  <si>
    <t>** bei fehlenden Trinkwasser- oder Kanalanschluss wird die Reduzierung von 25% der primären Erschließungsbeiträge automatisch verrechnet</t>
  </si>
  <si>
    <t>** bei fehlenden Trinkwasser- oder Kanalanschluss wird die reduzierung von 30% der primären Erschließungsbeiträge automatisch verrechnet</t>
  </si>
  <si>
    <t>gesamt kosten:              costi totali:</t>
  </si>
  <si>
    <t>01.01.2023 - 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</si>
</sst>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[$€-407]_-;\-* #,##0.00\ [$€-407]_-;_-* &quot;-&quot;??\ [$€-407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48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6" borderId="18" xfId="0" applyFill="1" applyBorder="1"/>
    <xf numFmtId="0" fontId="9" fillId="4" borderId="16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vertical="center"/>
    </xf>
    <xf numFmtId="0" fontId="0" fillId="5" borderId="16" xfId="0" applyFill="1" applyBorder="1"/>
    <xf numFmtId="0" fontId="13" fillId="4" borderId="16" xfId="0" applyFont="1" applyFill="1" applyBorder="1"/>
    <xf numFmtId="0" fontId="8" fillId="0" borderId="0" xfId="0" applyFont="1" applyAlignment="1">
      <alignment vertical="center" wrapText="1"/>
    </xf>
    <xf numFmtId="0" fontId="9" fillId="5" borderId="16" xfId="0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left" vertical="center"/>
    </xf>
    <xf numFmtId="0" fontId="9" fillId="8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0" fillId="8" borderId="0" xfId="0" applyFill="1"/>
    <xf numFmtId="0" fontId="0" fillId="8" borderId="17" xfId="0" applyFill="1" applyBorder="1"/>
    <xf numFmtId="0" fontId="0" fillId="8" borderId="20" xfId="0" applyFill="1" applyBorder="1"/>
    <xf numFmtId="0" fontId="12" fillId="0" borderId="0" xfId="0" applyFont="1" applyAlignment="1">
      <alignment vertical="center" wrapText="1"/>
    </xf>
    <xf numFmtId="0" fontId="0" fillId="8" borderId="19" xfId="0" applyFill="1" applyBorder="1"/>
    <xf numFmtId="0" fontId="17" fillId="0" borderId="0" xfId="0" applyFont="1" applyAlignment="1">
      <alignment vertical="center"/>
    </xf>
    <xf numFmtId="0" fontId="9" fillId="8" borderId="0" xfId="0" applyFont="1" applyFill="1" applyAlignment="1">
      <alignment horizontal="left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164" fontId="3" fillId="5" borderId="2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9" fontId="5" fillId="5" borderId="8" xfId="0" applyNumberFormat="1" applyFont="1" applyFill="1" applyBorder="1" applyAlignment="1">
      <alignment horizontal="center" vertical="center" wrapText="1"/>
    </xf>
    <xf numFmtId="9" fontId="5" fillId="5" borderId="10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5" borderId="8" xfId="0" applyNumberFormat="1" applyFill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2" fontId="2" fillId="7" borderId="8" xfId="0" applyNumberFormat="1" applyFont="1" applyFill="1" applyBorder="1" applyAlignment="1" applyProtection="1">
      <alignment horizontal="center" vertical="center"/>
      <protection locked="0"/>
    </xf>
    <xf numFmtId="2" fontId="2" fillId="7" borderId="9" xfId="0" applyNumberFormat="1" applyFont="1" applyFill="1" applyBorder="1" applyAlignment="1" applyProtection="1">
      <alignment horizontal="center" vertical="center"/>
      <protection locked="0"/>
    </xf>
    <xf numFmtId="2" fontId="2" fillId="7" borderId="10" xfId="0" applyNumberFormat="1" applyFont="1" applyFill="1" applyBorder="1" applyAlignment="1" applyProtection="1">
      <alignment horizontal="center" vertical="center"/>
      <protection locked="0"/>
    </xf>
    <xf numFmtId="2" fontId="2" fillId="7" borderId="6" xfId="0" applyNumberFormat="1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9" fontId="5" fillId="5" borderId="8" xfId="1" applyFont="1" applyFill="1" applyBorder="1" applyAlignment="1" applyProtection="1">
      <alignment horizontal="center" vertical="center"/>
    </xf>
    <xf numFmtId="9" fontId="5" fillId="5" borderId="10" xfId="1" applyFont="1" applyFill="1" applyBorder="1" applyAlignment="1" applyProtection="1">
      <alignment horizontal="center" vertical="center"/>
    </xf>
    <xf numFmtId="2" fontId="0" fillId="5" borderId="10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9" fillId="8" borderId="14" xfId="0" applyFont="1" applyFill="1" applyBorder="1" applyAlignment="1">
      <alignment horizontal="left" vertical="center"/>
    </xf>
    <xf numFmtId="0" fontId="9" fillId="8" borderId="15" xfId="0" applyFont="1" applyFill="1" applyBorder="1" applyAlignment="1">
      <alignment horizontal="left" vertical="center"/>
    </xf>
    <xf numFmtId="0" fontId="9" fillId="9" borderId="0" xfId="0" applyFont="1" applyFill="1" applyAlignment="1">
      <alignment horizontal="left" vertical="center"/>
    </xf>
    <xf numFmtId="0" fontId="9" fillId="9" borderId="17" xfId="0" applyFont="1" applyFill="1" applyBorder="1" applyAlignment="1">
      <alignment horizontal="left" vertical="center"/>
    </xf>
    <xf numFmtId="0" fontId="9" fillId="9" borderId="19" xfId="0" applyFont="1" applyFill="1" applyBorder="1" applyAlignment="1">
      <alignment horizontal="left" vertical="center"/>
    </xf>
    <xf numFmtId="0" fontId="9" fillId="9" borderId="20" xfId="0" applyFont="1" applyFill="1" applyBorder="1" applyAlignment="1">
      <alignment horizontal="left" vertical="center"/>
    </xf>
    <xf numFmtId="0" fontId="8" fillId="8" borderId="16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8" borderId="17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left" vertical="center" wrapText="1"/>
    </xf>
    <xf numFmtId="0" fontId="8" fillId="8" borderId="17" xfId="0" applyFont="1" applyFill="1" applyBorder="1" applyAlignment="1">
      <alignment horizontal="left" vertical="center" wrapText="1"/>
    </xf>
    <xf numFmtId="0" fontId="8" fillId="8" borderId="18" xfId="0" applyFont="1" applyFill="1" applyBorder="1" applyAlignment="1">
      <alignment horizontal="left" vertical="center" wrapText="1"/>
    </xf>
    <xf numFmtId="0" fontId="8" fillId="8" borderId="19" xfId="0" applyFont="1" applyFill="1" applyBorder="1" applyAlignment="1">
      <alignment horizontal="left" vertical="center" wrapText="1"/>
    </xf>
    <xf numFmtId="0" fontId="8" fillId="8" borderId="2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8" borderId="0" xfId="0" applyFont="1" applyFill="1" applyAlignment="1">
      <alignment horizontal="left" vertical="center"/>
    </xf>
    <xf numFmtId="0" fontId="9" fillId="8" borderId="19" xfId="0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0"/>
  <sheetViews>
    <sheetView zoomScale="70" zoomScaleNormal="70" workbookViewId="0">
      <selection activeCell="G3" sqref="G3:H3"/>
    </sheetView>
  </sheetViews>
  <sheetFormatPr baseColWidth="10" defaultRowHeight="15" x14ac:dyDescent="0.25"/>
  <cols>
    <col min="1" max="1" width="4.28515625" customWidth="1"/>
    <col min="2" max="2" width="35.7109375" style="7" customWidth="1"/>
    <col min="3" max="3" width="8.85546875" customWidth="1"/>
    <col min="4" max="4" width="9.42578125" customWidth="1"/>
    <col min="5" max="5" width="9.5703125" customWidth="1"/>
    <col min="6" max="6" width="10.5703125" customWidth="1"/>
    <col min="7" max="7" width="13.5703125" customWidth="1"/>
    <col min="8" max="8" width="15.5703125" customWidth="1"/>
    <col min="9" max="9" width="11.7109375" customWidth="1"/>
    <col min="10" max="10" width="11.85546875" customWidth="1"/>
    <col min="11" max="12" width="10.28515625" customWidth="1"/>
    <col min="17" max="17" width="3.42578125" customWidth="1"/>
  </cols>
  <sheetData>
    <row r="1" spans="1:28" ht="15" customHeight="1" x14ac:dyDescent="0.25">
      <c r="A1" s="69" t="s">
        <v>27</v>
      </c>
      <c r="B1" s="70"/>
      <c r="C1" s="70"/>
      <c r="D1" s="70"/>
      <c r="E1" s="70"/>
      <c r="F1" s="70"/>
      <c r="G1" s="70"/>
      <c r="H1" s="70"/>
      <c r="I1" s="2"/>
      <c r="J1" s="1"/>
      <c r="K1" s="1"/>
      <c r="L1" s="1"/>
      <c r="M1" s="1"/>
    </row>
    <row r="2" spans="1:28" ht="15" customHeight="1" x14ac:dyDescent="0.25">
      <c r="A2" s="69"/>
      <c r="B2" s="70"/>
      <c r="C2" s="70"/>
      <c r="D2" s="70"/>
      <c r="E2" s="70"/>
      <c r="F2" s="70"/>
      <c r="G2" s="70"/>
      <c r="H2" s="70"/>
      <c r="I2" s="2"/>
      <c r="J2" s="1"/>
      <c r="K2" s="1"/>
      <c r="L2" s="1"/>
      <c r="M2" s="1"/>
    </row>
    <row r="3" spans="1:28" ht="15" customHeight="1" x14ac:dyDescent="0.25">
      <c r="A3" s="78" t="s">
        <v>34</v>
      </c>
      <c r="B3" s="79"/>
      <c r="C3" s="89" t="s">
        <v>33</v>
      </c>
      <c r="D3" s="90"/>
      <c r="E3" s="90"/>
      <c r="F3" s="91"/>
      <c r="G3" s="46" t="s">
        <v>58</v>
      </c>
      <c r="H3" s="46"/>
      <c r="I3" s="1"/>
      <c r="J3" s="1"/>
      <c r="K3" s="1"/>
      <c r="L3" s="1"/>
      <c r="M3" s="11"/>
      <c r="N3" s="11"/>
      <c r="O3" s="11"/>
    </row>
    <row r="4" spans="1:28" ht="15.75" customHeight="1" x14ac:dyDescent="0.25">
      <c r="A4" s="80"/>
      <c r="B4" s="79"/>
      <c r="C4" s="92"/>
      <c r="D4" s="93"/>
      <c r="E4" s="93"/>
      <c r="F4" s="94"/>
      <c r="G4" s="85">
        <v>455</v>
      </c>
      <c r="H4" s="86"/>
      <c r="I4" s="36" t="s">
        <v>30</v>
      </c>
      <c r="J4" s="36"/>
      <c r="K4" s="41" t="s">
        <v>31</v>
      </c>
      <c r="L4" s="41"/>
      <c r="M4" s="24"/>
      <c r="N4" s="24"/>
      <c r="O4" s="24"/>
    </row>
    <row r="5" spans="1:28" ht="15.75" customHeight="1" thickBot="1" x14ac:dyDescent="0.3">
      <c r="A5" s="79"/>
      <c r="B5" s="79"/>
      <c r="C5" s="95"/>
      <c r="D5" s="96"/>
      <c r="E5" s="96"/>
      <c r="F5" s="97"/>
      <c r="G5" s="87"/>
      <c r="H5" s="88"/>
      <c r="I5" s="36"/>
      <c r="J5" s="36"/>
      <c r="K5" s="41"/>
      <c r="L5" s="41"/>
      <c r="M5" s="24"/>
      <c r="N5" s="24"/>
      <c r="O5" s="24"/>
    </row>
    <row r="6" spans="1:28" ht="30" customHeight="1" x14ac:dyDescent="0.25">
      <c r="A6" s="8" t="s">
        <v>0</v>
      </c>
      <c r="B6" s="16" t="s">
        <v>11</v>
      </c>
      <c r="C6" s="50">
        <v>0.15</v>
      </c>
      <c r="D6" s="51"/>
      <c r="E6" s="51"/>
      <c r="F6" s="52"/>
      <c r="G6" s="47">
        <f>G4*C6</f>
        <v>68.25</v>
      </c>
      <c r="H6" s="48"/>
      <c r="I6" s="34"/>
      <c r="J6" s="49"/>
      <c r="K6" s="32">
        <f>IF(M4=0,I6*G6,I6*G6*85%)</f>
        <v>0</v>
      </c>
      <c r="L6" s="32"/>
      <c r="M6" s="24"/>
      <c r="N6" s="24"/>
      <c r="O6" s="24"/>
      <c r="P6" s="12"/>
      <c r="Q6" s="17"/>
      <c r="R6" s="104" t="s">
        <v>47</v>
      </c>
      <c r="S6" s="104"/>
      <c r="T6" s="104"/>
      <c r="U6" s="104"/>
      <c r="V6" s="104"/>
      <c r="W6" s="104"/>
      <c r="X6" s="104"/>
      <c r="Y6" s="104"/>
      <c r="Z6" s="105"/>
    </row>
    <row r="7" spans="1:28" ht="30" customHeight="1" x14ac:dyDescent="0.25">
      <c r="A7" s="8" t="s">
        <v>1</v>
      </c>
      <c r="B7" s="16" t="s">
        <v>35</v>
      </c>
      <c r="C7" s="50">
        <v>0.01</v>
      </c>
      <c r="D7" s="51"/>
      <c r="E7" s="51"/>
      <c r="F7" s="52"/>
      <c r="G7" s="47">
        <f>G4*C7</f>
        <v>4.55</v>
      </c>
      <c r="H7" s="48"/>
      <c r="I7" s="34"/>
      <c r="J7" s="49"/>
      <c r="K7" s="32">
        <f t="shared" ref="K7:K13" si="0">I7*G7</f>
        <v>0</v>
      </c>
      <c r="L7" s="32"/>
      <c r="M7" s="24"/>
      <c r="N7" s="24"/>
      <c r="O7" s="24"/>
      <c r="P7" s="12"/>
      <c r="Q7" s="18"/>
      <c r="R7" s="106" t="s">
        <v>42</v>
      </c>
      <c r="S7" s="106"/>
      <c r="T7" s="106"/>
      <c r="U7" s="106"/>
      <c r="V7" s="106"/>
      <c r="W7" s="106"/>
      <c r="X7" s="106"/>
      <c r="Y7" s="106"/>
      <c r="Z7" s="107"/>
    </row>
    <row r="8" spans="1:28" ht="30" customHeight="1" x14ac:dyDescent="0.25">
      <c r="A8" s="8" t="s">
        <v>2</v>
      </c>
      <c r="B8" s="16" t="s">
        <v>13</v>
      </c>
      <c r="C8" s="50">
        <v>0.01</v>
      </c>
      <c r="D8" s="51"/>
      <c r="E8" s="51"/>
      <c r="F8" s="52"/>
      <c r="G8" s="47">
        <f>G4*C8</f>
        <v>4.55</v>
      </c>
      <c r="H8" s="48"/>
      <c r="I8" s="34"/>
      <c r="J8" s="49"/>
      <c r="K8" s="32">
        <f t="shared" si="0"/>
        <v>0</v>
      </c>
      <c r="L8" s="32"/>
      <c r="M8" s="30"/>
      <c r="N8" s="30"/>
      <c r="O8" s="30"/>
      <c r="P8" s="12"/>
      <c r="Q8" s="19"/>
      <c r="R8" s="106" t="s">
        <v>41</v>
      </c>
      <c r="S8" s="106"/>
      <c r="T8" s="106"/>
      <c r="U8" s="106"/>
      <c r="V8" s="106"/>
      <c r="W8" s="106"/>
      <c r="X8" s="106"/>
      <c r="Y8" s="106"/>
      <c r="Z8" s="107"/>
    </row>
    <row r="9" spans="1:28" ht="30.75" customHeight="1" thickBot="1" x14ac:dyDescent="0.3">
      <c r="A9" s="8" t="s">
        <v>3</v>
      </c>
      <c r="B9" s="16" t="s">
        <v>12</v>
      </c>
      <c r="C9" s="53">
        <v>0.01</v>
      </c>
      <c r="D9" s="54"/>
      <c r="E9" s="54"/>
      <c r="F9" s="55"/>
      <c r="G9" s="72">
        <f>G4*C9</f>
        <v>4.55</v>
      </c>
      <c r="H9" s="73"/>
      <c r="I9" s="34"/>
      <c r="J9" s="49"/>
      <c r="K9" s="32">
        <f t="shared" si="0"/>
        <v>0</v>
      </c>
      <c r="L9" s="32"/>
      <c r="M9" s="30"/>
      <c r="N9" s="30"/>
      <c r="O9" s="30"/>
      <c r="Q9" s="13"/>
      <c r="R9" s="108" t="s">
        <v>43</v>
      </c>
      <c r="S9" s="108"/>
      <c r="T9" s="108"/>
      <c r="U9" s="108"/>
      <c r="V9" s="108"/>
      <c r="W9" s="108"/>
      <c r="X9" s="108"/>
      <c r="Y9" s="108"/>
      <c r="Z9" s="109"/>
    </row>
    <row r="10" spans="1:28" ht="79.5" thickBot="1" x14ac:dyDescent="0.3">
      <c r="A10" s="8" t="s">
        <v>4</v>
      </c>
      <c r="B10" s="9" t="s">
        <v>8</v>
      </c>
      <c r="C10" s="56">
        <v>0.01</v>
      </c>
      <c r="D10" s="56"/>
      <c r="E10" s="56"/>
      <c r="F10" s="56"/>
      <c r="G10" s="57">
        <f>C10*G4</f>
        <v>4.55</v>
      </c>
      <c r="H10" s="57"/>
      <c r="I10" s="34"/>
      <c r="J10" s="49"/>
      <c r="K10" s="37">
        <f>I10*G10</f>
        <v>0</v>
      </c>
      <c r="L10" s="38"/>
      <c r="M10" s="1"/>
    </row>
    <row r="11" spans="1:28" ht="31.5" customHeight="1" x14ac:dyDescent="0.25">
      <c r="A11" s="8" t="s">
        <v>5</v>
      </c>
      <c r="B11" s="9" t="s">
        <v>14</v>
      </c>
      <c r="C11" s="58">
        <v>0.01</v>
      </c>
      <c r="D11" s="59"/>
      <c r="E11" s="59"/>
      <c r="F11" s="60"/>
      <c r="G11" s="100">
        <f>G4*C11</f>
        <v>4.55</v>
      </c>
      <c r="H11" s="101"/>
      <c r="I11" s="34"/>
      <c r="J11" s="49"/>
      <c r="K11" s="32">
        <f t="shared" si="0"/>
        <v>0</v>
      </c>
      <c r="L11" s="32"/>
      <c r="M11" s="1"/>
      <c r="Q11" s="114" t="s">
        <v>48</v>
      </c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</row>
    <row r="12" spans="1:28" ht="31.5" x14ac:dyDescent="0.25">
      <c r="A12" s="8" t="s">
        <v>6</v>
      </c>
      <c r="B12" s="9" t="s">
        <v>15</v>
      </c>
      <c r="C12" s="50">
        <v>0.01</v>
      </c>
      <c r="D12" s="51"/>
      <c r="E12" s="51"/>
      <c r="F12" s="52"/>
      <c r="G12" s="47">
        <f>G4*C12</f>
        <v>4.55</v>
      </c>
      <c r="H12" s="48"/>
      <c r="I12" s="34"/>
      <c r="J12" s="49"/>
      <c r="K12" s="32">
        <f t="shared" si="0"/>
        <v>0</v>
      </c>
      <c r="L12" s="32"/>
      <c r="M12" s="1"/>
      <c r="Q12" s="117" t="s">
        <v>49</v>
      </c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9"/>
    </row>
    <row r="13" spans="1:28" ht="31.5" x14ac:dyDescent="0.25">
      <c r="A13" s="8" t="s">
        <v>7</v>
      </c>
      <c r="B13" s="9" t="s">
        <v>16</v>
      </c>
      <c r="C13" s="53">
        <v>0</v>
      </c>
      <c r="D13" s="54"/>
      <c r="E13" s="54"/>
      <c r="F13" s="55"/>
      <c r="G13" s="47">
        <f>G4*C13</f>
        <v>0</v>
      </c>
      <c r="H13" s="48"/>
      <c r="I13" s="34"/>
      <c r="J13" s="49"/>
      <c r="K13" s="32">
        <f t="shared" si="0"/>
        <v>0</v>
      </c>
      <c r="L13" s="32"/>
      <c r="M13" s="1"/>
      <c r="Q13" s="110" t="s">
        <v>56</v>
      </c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2"/>
    </row>
    <row r="14" spans="1:28" ht="31.5" x14ac:dyDescent="0.25">
      <c r="A14" s="8" t="s">
        <v>29</v>
      </c>
      <c r="B14" s="10" t="s">
        <v>39</v>
      </c>
      <c r="C14" s="74">
        <v>5</v>
      </c>
      <c r="D14" s="75"/>
      <c r="E14" s="75" t="s">
        <v>38</v>
      </c>
      <c r="F14" s="76"/>
      <c r="G14" s="48">
        <f>G4*(C14/100)</f>
        <v>22.75</v>
      </c>
      <c r="H14" s="57"/>
      <c r="I14" s="71"/>
      <c r="J14" s="71"/>
      <c r="K14" s="32">
        <f t="shared" ref="K14" si="1">I14*G14</f>
        <v>0</v>
      </c>
      <c r="L14" s="32"/>
      <c r="M14" s="1"/>
      <c r="Q14" s="113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2"/>
    </row>
    <row r="15" spans="1:28" ht="15.75" x14ac:dyDescent="0.25">
      <c r="A15" s="1"/>
      <c r="B15" s="3"/>
      <c r="C15" s="1"/>
      <c r="D15" s="1"/>
      <c r="E15" s="1"/>
      <c r="F15" s="1"/>
      <c r="G15" s="1"/>
      <c r="H15" s="1"/>
      <c r="I15" s="33" t="s">
        <v>32</v>
      </c>
      <c r="J15" s="33"/>
      <c r="K15" s="32">
        <f>K6+K7+K8+K9+K10+K11+K12+K13+K14</f>
        <v>0</v>
      </c>
      <c r="L15" s="32"/>
      <c r="M15" s="1"/>
      <c r="Q15" s="110" t="s">
        <v>50</v>
      </c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1"/>
    </row>
    <row r="16" spans="1:28" ht="15.75" x14ac:dyDescent="0.25">
      <c r="A16" s="1"/>
      <c r="B16" s="3"/>
      <c r="C16" s="1"/>
      <c r="D16" s="1"/>
      <c r="E16" s="1"/>
      <c r="F16" s="1"/>
      <c r="G16" s="1"/>
      <c r="H16" s="1"/>
      <c r="I16" s="33"/>
      <c r="J16" s="33"/>
      <c r="K16" s="32"/>
      <c r="L16" s="32"/>
      <c r="M16" s="1"/>
      <c r="Q16" s="11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1"/>
    </row>
    <row r="17" spans="1:28" ht="16.5" thickBot="1" x14ac:dyDescent="0.3">
      <c r="A17" s="1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Q17" s="122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4"/>
    </row>
    <row r="18" spans="1:28" ht="15.75" x14ac:dyDescent="0.25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28" ht="15.75" x14ac:dyDescent="0.25">
      <c r="A19" s="1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28" ht="15.75" customHeight="1" x14ac:dyDescent="0.25">
      <c r="A20" s="70" t="s">
        <v>28</v>
      </c>
      <c r="B20" s="70"/>
      <c r="C20" s="70"/>
      <c r="D20" s="70"/>
      <c r="E20" s="70"/>
      <c r="F20" s="70"/>
      <c r="G20" s="70"/>
      <c r="H20" s="70"/>
      <c r="I20" s="1"/>
      <c r="J20" s="1"/>
      <c r="K20" s="1"/>
      <c r="L20" s="1"/>
      <c r="M20" s="1"/>
    </row>
    <row r="21" spans="1:28" ht="15.75" customHeight="1" x14ac:dyDescent="0.25">
      <c r="A21" s="70"/>
      <c r="B21" s="70"/>
      <c r="C21" s="70"/>
      <c r="D21" s="70"/>
      <c r="E21" s="70"/>
      <c r="F21" s="70"/>
      <c r="G21" s="70"/>
      <c r="H21" s="70"/>
      <c r="I21" s="1"/>
      <c r="J21" s="1"/>
      <c r="K21" s="1"/>
      <c r="L21" s="1"/>
      <c r="M21" s="1"/>
    </row>
    <row r="22" spans="1:28" ht="15" customHeight="1" x14ac:dyDescent="0.25">
      <c r="A22" s="81" t="s">
        <v>26</v>
      </c>
      <c r="B22" s="43"/>
      <c r="C22" s="98">
        <v>0.1</v>
      </c>
      <c r="D22" s="42" t="s">
        <v>10</v>
      </c>
      <c r="E22" s="42"/>
      <c r="F22" s="42"/>
      <c r="G22" s="42"/>
      <c r="H22" s="61">
        <f>G4*C22</f>
        <v>45.5</v>
      </c>
      <c r="I22" s="4"/>
      <c r="J22" s="4"/>
      <c r="K22" s="4"/>
      <c r="L22" s="1"/>
      <c r="M22" s="1"/>
    </row>
    <row r="23" spans="1:28" ht="15" customHeight="1" x14ac:dyDescent="0.25">
      <c r="A23" s="82"/>
      <c r="B23" s="83"/>
      <c r="C23" s="99"/>
      <c r="D23" s="44"/>
      <c r="E23" s="44"/>
      <c r="F23" s="44"/>
      <c r="G23" s="44"/>
      <c r="H23" s="61"/>
      <c r="I23" s="4"/>
      <c r="J23" s="4"/>
      <c r="K23" s="4"/>
      <c r="L23" s="1"/>
      <c r="M23" s="1"/>
    </row>
    <row r="24" spans="1:28" ht="15" customHeight="1" x14ac:dyDescent="0.25">
      <c r="A24" s="82"/>
      <c r="B24" s="83"/>
      <c r="C24" s="64">
        <v>0.5</v>
      </c>
      <c r="D24" s="42" t="s">
        <v>25</v>
      </c>
      <c r="E24" s="43"/>
      <c r="F24" s="64">
        <v>0.5</v>
      </c>
      <c r="G24" s="42" t="s">
        <v>40</v>
      </c>
      <c r="H24" s="43"/>
      <c r="I24" s="36" t="s">
        <v>30</v>
      </c>
      <c r="J24" s="36"/>
      <c r="K24" s="41" t="s">
        <v>31</v>
      </c>
      <c r="L24" s="41"/>
      <c r="M24" s="102" t="s">
        <v>45</v>
      </c>
      <c r="N24" s="102"/>
      <c r="O24" s="102"/>
    </row>
    <row r="25" spans="1:28" ht="15.75" customHeight="1" x14ac:dyDescent="0.25">
      <c r="A25" s="84"/>
      <c r="B25" s="45"/>
      <c r="C25" s="65"/>
      <c r="D25" s="44"/>
      <c r="E25" s="45"/>
      <c r="F25" s="65"/>
      <c r="G25" s="44"/>
      <c r="H25" s="45"/>
      <c r="I25" s="36"/>
      <c r="J25" s="36"/>
      <c r="K25" s="41"/>
      <c r="L25" s="41"/>
      <c r="M25" s="102"/>
      <c r="N25" s="102"/>
      <c r="O25" s="102"/>
    </row>
    <row r="26" spans="1:28" ht="31.5" x14ac:dyDescent="0.25">
      <c r="A26" s="8" t="s">
        <v>0</v>
      </c>
      <c r="B26" s="9" t="s">
        <v>17</v>
      </c>
      <c r="C26" s="66">
        <f>C24*H22</f>
        <v>22.75</v>
      </c>
      <c r="D26" s="67"/>
      <c r="E26" s="68"/>
      <c r="F26" s="66">
        <f>C24* H22</f>
        <v>22.75</v>
      </c>
      <c r="G26" s="67"/>
      <c r="H26" s="68"/>
      <c r="I26" s="34"/>
      <c r="J26" s="35"/>
      <c r="K26" s="32">
        <f t="shared" ref="K26:K31" si="2">I26*(F26+C26)</f>
        <v>0</v>
      </c>
      <c r="L26" s="32"/>
      <c r="M26" s="102"/>
      <c r="N26" s="102"/>
      <c r="O26" s="102"/>
    </row>
    <row r="27" spans="1:28" ht="31.5" customHeight="1" x14ac:dyDescent="0.25">
      <c r="A27" s="8" t="s">
        <v>1</v>
      </c>
      <c r="B27" s="9" t="s">
        <v>18</v>
      </c>
      <c r="C27" s="66">
        <f>C24*H22</f>
        <v>22.75</v>
      </c>
      <c r="D27" s="67"/>
      <c r="E27" s="68"/>
      <c r="F27" s="66">
        <f>F24*H22</f>
        <v>22.75</v>
      </c>
      <c r="G27" s="67"/>
      <c r="H27" s="68"/>
      <c r="I27" s="39"/>
      <c r="J27" s="40"/>
      <c r="K27" s="32">
        <f t="shared" si="2"/>
        <v>0</v>
      </c>
      <c r="L27" s="32"/>
      <c r="M27" s="102"/>
      <c r="N27" s="102"/>
      <c r="O27" s="102"/>
    </row>
    <row r="28" spans="1:28" ht="31.5" x14ac:dyDescent="0.25">
      <c r="A28" s="8" t="s">
        <v>2</v>
      </c>
      <c r="B28" s="9" t="s">
        <v>19</v>
      </c>
      <c r="C28" s="66">
        <f>C24*H22</f>
        <v>22.75</v>
      </c>
      <c r="D28" s="67"/>
      <c r="E28" s="68"/>
      <c r="F28" s="66">
        <f>C24*H22</f>
        <v>22.75</v>
      </c>
      <c r="G28" s="67"/>
      <c r="H28" s="68"/>
      <c r="I28" s="34"/>
      <c r="J28" s="35"/>
      <c r="K28" s="32">
        <f t="shared" si="2"/>
        <v>0</v>
      </c>
      <c r="L28" s="32"/>
      <c r="M28" s="103" t="s">
        <v>54</v>
      </c>
      <c r="N28" s="103"/>
      <c r="O28" s="103"/>
    </row>
    <row r="29" spans="1:28" ht="31.5" x14ac:dyDescent="0.25">
      <c r="A29" s="8" t="s">
        <v>9</v>
      </c>
      <c r="B29" s="9" t="s">
        <v>20</v>
      </c>
      <c r="C29" s="66">
        <f>C24*H22</f>
        <v>22.75</v>
      </c>
      <c r="D29" s="67"/>
      <c r="E29" s="68"/>
      <c r="F29" s="66">
        <f>C24*H22</f>
        <v>22.75</v>
      </c>
      <c r="G29" s="67"/>
      <c r="H29" s="68"/>
      <c r="I29" s="34"/>
      <c r="J29" s="35"/>
      <c r="K29" s="32">
        <f t="shared" si="2"/>
        <v>0</v>
      </c>
      <c r="L29" s="32"/>
      <c r="M29" s="103"/>
      <c r="N29" s="103"/>
      <c r="O29" s="103"/>
    </row>
    <row r="30" spans="1:28" ht="31.5" x14ac:dyDescent="0.25">
      <c r="A30" s="8" t="s">
        <v>5</v>
      </c>
      <c r="B30" s="9" t="s">
        <v>21</v>
      </c>
      <c r="C30" s="66">
        <f>C24*H22</f>
        <v>22.75</v>
      </c>
      <c r="D30" s="67"/>
      <c r="E30" s="68"/>
      <c r="F30" s="66">
        <f>C24*H22</f>
        <v>22.75</v>
      </c>
      <c r="G30" s="67"/>
      <c r="H30" s="68"/>
      <c r="I30" s="34"/>
      <c r="J30" s="35"/>
      <c r="K30" s="32">
        <f t="shared" si="2"/>
        <v>0</v>
      </c>
      <c r="L30" s="32"/>
      <c r="M30" s="4"/>
    </row>
    <row r="31" spans="1:28" ht="31.5" x14ac:dyDescent="0.25">
      <c r="A31" s="8" t="s">
        <v>6</v>
      </c>
      <c r="B31" s="9" t="s">
        <v>22</v>
      </c>
      <c r="C31" s="66">
        <f>C24*H22</f>
        <v>22.75</v>
      </c>
      <c r="D31" s="67"/>
      <c r="E31" s="68"/>
      <c r="F31" s="66">
        <f>C24*H22</f>
        <v>22.75</v>
      </c>
      <c r="G31" s="67"/>
      <c r="H31" s="68"/>
      <c r="I31" s="34"/>
      <c r="J31" s="35"/>
      <c r="K31" s="32">
        <f t="shared" si="2"/>
        <v>0</v>
      </c>
      <c r="L31" s="32"/>
      <c r="M31" s="4"/>
    </row>
    <row r="32" spans="1:28" ht="31.5" x14ac:dyDescent="0.25">
      <c r="A32" s="8" t="s">
        <v>7</v>
      </c>
      <c r="B32" s="9" t="s">
        <v>23</v>
      </c>
      <c r="C32" s="66">
        <v>0</v>
      </c>
      <c r="D32" s="67"/>
      <c r="E32" s="68"/>
      <c r="F32" s="66">
        <v>0</v>
      </c>
      <c r="G32" s="67"/>
      <c r="H32" s="68"/>
      <c r="I32" s="71"/>
      <c r="J32" s="71"/>
      <c r="K32" s="32">
        <f t="shared" ref="K32" si="3">I32*(F32+C32)</f>
        <v>0</v>
      </c>
      <c r="L32" s="32"/>
      <c r="M32" s="4"/>
    </row>
    <row r="33" spans="1:13" x14ac:dyDescent="0.25">
      <c r="A33" s="1"/>
      <c r="B33" s="5"/>
      <c r="C33" s="1"/>
      <c r="D33" s="1"/>
      <c r="E33" s="1"/>
      <c r="F33" s="1"/>
      <c r="G33" s="1"/>
      <c r="H33" s="1"/>
      <c r="I33" s="33" t="s">
        <v>32</v>
      </c>
      <c r="J33" s="33"/>
      <c r="K33" s="32">
        <f>IF(M28="Nein",(K26+K27+K28+K29+K30+K31+K329)*70%,K26+K27+K28+K29+K30+K31+K32)</f>
        <v>0</v>
      </c>
      <c r="L33" s="32"/>
      <c r="M33" s="4"/>
    </row>
    <row r="34" spans="1:13" x14ac:dyDescent="0.25">
      <c r="A34" s="1"/>
      <c r="B34" s="5"/>
      <c r="C34" s="1"/>
      <c r="D34" s="1"/>
      <c r="E34" s="1"/>
      <c r="F34" s="1"/>
      <c r="G34" s="1"/>
      <c r="H34" s="1"/>
      <c r="I34" s="33"/>
      <c r="J34" s="33"/>
      <c r="K34" s="32"/>
      <c r="L34" s="32"/>
      <c r="M34" s="1"/>
    </row>
    <row r="35" spans="1:13" x14ac:dyDescent="0.25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75" x14ac:dyDescent="0.25">
      <c r="A36" s="1"/>
      <c r="B36" s="5"/>
      <c r="C36" s="1"/>
      <c r="D36" s="1"/>
      <c r="E36" s="1"/>
      <c r="F36" s="1"/>
      <c r="G36" s="1"/>
      <c r="H36" s="1"/>
      <c r="I36" s="1"/>
      <c r="J36" s="3"/>
      <c r="K36" s="1"/>
      <c r="L36" s="1"/>
      <c r="M36" s="1"/>
    </row>
    <row r="37" spans="1:13" ht="42.75" customHeight="1" x14ac:dyDescent="0.25">
      <c r="A37" s="1"/>
      <c r="B37" s="77" t="s">
        <v>44</v>
      </c>
      <c r="C37" s="63" t="s">
        <v>24</v>
      </c>
      <c r="D37" s="63"/>
      <c r="E37" s="63"/>
      <c r="F37" s="63"/>
      <c r="G37" s="62">
        <f>K33+K15</f>
        <v>0</v>
      </c>
      <c r="H37" s="62"/>
      <c r="I37" s="1"/>
      <c r="J37" s="1"/>
      <c r="K37" s="1"/>
      <c r="L37" s="1"/>
      <c r="M37" s="1"/>
    </row>
    <row r="38" spans="1:13" ht="40.5" customHeight="1" x14ac:dyDescent="0.25">
      <c r="A38" s="1"/>
      <c r="B38" s="77"/>
      <c r="C38" s="63" t="s">
        <v>37</v>
      </c>
      <c r="D38" s="63"/>
      <c r="E38" s="63"/>
      <c r="F38" s="63"/>
      <c r="G38" s="62">
        <f>IF(G37&lt;10000,G37,G37/2)</f>
        <v>0</v>
      </c>
      <c r="H38" s="62"/>
      <c r="I38" s="1"/>
      <c r="J38" s="1"/>
      <c r="K38" s="1"/>
      <c r="L38" s="1"/>
      <c r="M38" s="1"/>
    </row>
    <row r="39" spans="1:13" ht="38.25" customHeight="1" x14ac:dyDescent="0.25">
      <c r="A39" s="1"/>
      <c r="B39" s="5"/>
      <c r="C39" s="63" t="s">
        <v>36</v>
      </c>
      <c r="D39" s="63"/>
      <c r="E39" s="63"/>
      <c r="F39" s="63"/>
      <c r="G39" s="62">
        <f>IF(G37&lt;10000,0,G37/2)</f>
        <v>0</v>
      </c>
      <c r="H39" s="62"/>
      <c r="I39" s="1"/>
      <c r="J39" s="1"/>
      <c r="K39" s="1"/>
      <c r="L39" s="1"/>
      <c r="M39" s="1"/>
    </row>
    <row r="40" spans="1:13" x14ac:dyDescent="0.25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</sheetData>
  <sheetProtection selectLockedCells="1"/>
  <mergeCells count="104">
    <mergeCell ref="M24:O27"/>
    <mergeCell ref="M28:O29"/>
    <mergeCell ref="R6:Z6"/>
    <mergeCell ref="R7:Z7"/>
    <mergeCell ref="R8:Z8"/>
    <mergeCell ref="R9:Z9"/>
    <mergeCell ref="Q13:AB14"/>
    <mergeCell ref="Q11:AB11"/>
    <mergeCell ref="Q12:AB12"/>
    <mergeCell ref="Q15:AB17"/>
    <mergeCell ref="B37:B38"/>
    <mergeCell ref="A3:B5"/>
    <mergeCell ref="C26:E26"/>
    <mergeCell ref="C27:E27"/>
    <mergeCell ref="C28:E28"/>
    <mergeCell ref="C30:E30"/>
    <mergeCell ref="C29:E29"/>
    <mergeCell ref="D22:G23"/>
    <mergeCell ref="A20:H21"/>
    <mergeCell ref="A22:B25"/>
    <mergeCell ref="G14:H14"/>
    <mergeCell ref="G38:H38"/>
    <mergeCell ref="G4:H5"/>
    <mergeCell ref="F29:H29"/>
    <mergeCell ref="F30:H30"/>
    <mergeCell ref="F31:H31"/>
    <mergeCell ref="C3:F5"/>
    <mergeCell ref="C6:F6"/>
    <mergeCell ref="C7:F7"/>
    <mergeCell ref="F24:F25"/>
    <mergeCell ref="G24:H25"/>
    <mergeCell ref="C22:C23"/>
    <mergeCell ref="G11:H11"/>
    <mergeCell ref="G12:H12"/>
    <mergeCell ref="G39:H39"/>
    <mergeCell ref="C37:F37"/>
    <mergeCell ref="C38:F38"/>
    <mergeCell ref="C39:F39"/>
    <mergeCell ref="C24:C25"/>
    <mergeCell ref="C31:E31"/>
    <mergeCell ref="C32:E32"/>
    <mergeCell ref="A1:H2"/>
    <mergeCell ref="I14:J14"/>
    <mergeCell ref="G8:H8"/>
    <mergeCell ref="G9:H9"/>
    <mergeCell ref="G37:H37"/>
    <mergeCell ref="I33:J34"/>
    <mergeCell ref="F28:H28"/>
    <mergeCell ref="I28:J28"/>
    <mergeCell ref="F26:H26"/>
    <mergeCell ref="F27:H27"/>
    <mergeCell ref="F32:H32"/>
    <mergeCell ref="C14:D14"/>
    <mergeCell ref="E14:F14"/>
    <mergeCell ref="I31:J31"/>
    <mergeCell ref="I32:J32"/>
    <mergeCell ref="C12:F12"/>
    <mergeCell ref="C13:F13"/>
    <mergeCell ref="D24:E25"/>
    <mergeCell ref="G3:H3"/>
    <mergeCell ref="G6:H6"/>
    <mergeCell ref="G7:H7"/>
    <mergeCell ref="I6:J6"/>
    <mergeCell ref="I7:J7"/>
    <mergeCell ref="C8:F8"/>
    <mergeCell ref="C9:F9"/>
    <mergeCell ref="K4:L5"/>
    <mergeCell ref="I4:J5"/>
    <mergeCell ref="K9:L9"/>
    <mergeCell ref="K8:L8"/>
    <mergeCell ref="I8:J8"/>
    <mergeCell ref="I9:J9"/>
    <mergeCell ref="G13:H13"/>
    <mergeCell ref="C10:F10"/>
    <mergeCell ref="G10:H10"/>
    <mergeCell ref="I10:J10"/>
    <mergeCell ref="C11:F11"/>
    <mergeCell ref="I13:J13"/>
    <mergeCell ref="H22:H23"/>
    <mergeCell ref="I11:J11"/>
    <mergeCell ref="I12:J12"/>
    <mergeCell ref="K33:L34"/>
    <mergeCell ref="I15:J16"/>
    <mergeCell ref="K15:L16"/>
    <mergeCell ref="I29:J29"/>
    <mergeCell ref="I30:J30"/>
    <mergeCell ref="I24:J25"/>
    <mergeCell ref="I26:J26"/>
    <mergeCell ref="K6:L6"/>
    <mergeCell ref="K7:L7"/>
    <mergeCell ref="K11:L11"/>
    <mergeCell ref="K10:L10"/>
    <mergeCell ref="K12:L12"/>
    <mergeCell ref="K13:L13"/>
    <mergeCell ref="K14:L14"/>
    <mergeCell ref="K26:L26"/>
    <mergeCell ref="K28:L28"/>
    <mergeCell ref="K27:L27"/>
    <mergeCell ref="K29:L29"/>
    <mergeCell ref="K30:L30"/>
    <mergeCell ref="I27:J27"/>
    <mergeCell ref="K24:L25"/>
    <mergeCell ref="K31:L31"/>
    <mergeCell ref="K32:L32"/>
  </mergeCells>
  <dataValidations count="1">
    <dataValidation type="list" allowBlank="1" showInputMessage="1" showErrorMessage="1" sqref="M28:O29" xr:uid="{00000000-0002-0000-0000-000000000000}">
      <formula1>"Ja,Nein,"</formula1>
    </dataValidation>
  </dataValidations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tabSelected="1" zoomScale="70" zoomScaleNormal="70" workbookViewId="0">
      <selection activeCell="G3" sqref="G3:H3"/>
    </sheetView>
  </sheetViews>
  <sheetFormatPr baseColWidth="10" defaultRowHeight="15" x14ac:dyDescent="0.25"/>
  <cols>
    <col min="2" max="2" width="34.140625" customWidth="1"/>
    <col min="4" max="4" width="10" customWidth="1"/>
    <col min="5" max="5" width="9.5703125" customWidth="1"/>
    <col min="6" max="6" width="7.5703125" customWidth="1"/>
    <col min="7" max="7" width="12.42578125" customWidth="1"/>
    <col min="8" max="8" width="14.140625" customWidth="1"/>
    <col min="12" max="12" width="10" customWidth="1"/>
    <col min="19" max="19" width="4.140625" customWidth="1"/>
  </cols>
  <sheetData>
    <row r="1" spans="1:30" ht="26.25" x14ac:dyDescent="0.25">
      <c r="A1" s="69" t="s">
        <v>27</v>
      </c>
      <c r="B1" s="70"/>
      <c r="C1" s="70"/>
      <c r="D1" s="70"/>
      <c r="E1" s="70"/>
      <c r="F1" s="70"/>
      <c r="G1" s="70"/>
      <c r="H1" s="70"/>
      <c r="I1" s="2"/>
      <c r="J1" s="1"/>
      <c r="K1" s="1"/>
      <c r="L1" s="1"/>
      <c r="M1" s="1"/>
    </row>
    <row r="2" spans="1:30" ht="26.25" x14ac:dyDescent="0.25">
      <c r="A2" s="69"/>
      <c r="B2" s="70"/>
      <c r="C2" s="70"/>
      <c r="D2" s="70"/>
      <c r="E2" s="70"/>
      <c r="F2" s="70"/>
      <c r="G2" s="70"/>
      <c r="H2" s="70"/>
      <c r="I2" s="2"/>
      <c r="J2" s="1"/>
      <c r="K2" s="1"/>
      <c r="L2" s="1"/>
      <c r="M2" s="1"/>
    </row>
    <row r="3" spans="1:30" x14ac:dyDescent="0.25">
      <c r="A3" s="78" t="s">
        <v>34</v>
      </c>
      <c r="B3" s="79"/>
      <c r="C3" s="89" t="s">
        <v>33</v>
      </c>
      <c r="D3" s="90"/>
      <c r="E3" s="90"/>
      <c r="F3" s="91"/>
      <c r="G3" s="46" t="s">
        <v>58</v>
      </c>
      <c r="H3" s="46"/>
      <c r="I3" s="1"/>
      <c r="J3" s="1"/>
      <c r="K3" s="1"/>
      <c r="L3" s="1"/>
      <c r="M3" s="11"/>
      <c r="N3" s="11"/>
      <c r="O3" s="11"/>
      <c r="T3" s="125"/>
      <c r="U3" s="125"/>
    </row>
    <row r="4" spans="1:30" ht="15" customHeight="1" x14ac:dyDescent="0.25">
      <c r="A4" s="80"/>
      <c r="B4" s="79"/>
      <c r="C4" s="92"/>
      <c r="D4" s="93"/>
      <c r="E4" s="93"/>
      <c r="F4" s="94"/>
      <c r="G4" s="85">
        <v>455</v>
      </c>
      <c r="H4" s="86"/>
      <c r="I4" s="36" t="s">
        <v>30</v>
      </c>
      <c r="J4" s="36"/>
      <c r="K4" s="41" t="s">
        <v>31</v>
      </c>
      <c r="L4" s="41"/>
      <c r="M4" s="20"/>
      <c r="N4" s="20"/>
      <c r="O4" s="20"/>
      <c r="T4" s="125"/>
      <c r="U4" s="125"/>
    </row>
    <row r="5" spans="1:30" ht="15.75" customHeight="1" thickBot="1" x14ac:dyDescent="0.3">
      <c r="A5" s="79"/>
      <c r="B5" s="79"/>
      <c r="C5" s="95"/>
      <c r="D5" s="96"/>
      <c r="E5" s="96"/>
      <c r="F5" s="97"/>
      <c r="G5" s="87"/>
      <c r="H5" s="88"/>
      <c r="I5" s="36"/>
      <c r="J5" s="36"/>
      <c r="K5" s="41"/>
      <c r="L5" s="41"/>
      <c r="M5" s="20"/>
      <c r="N5" s="20"/>
      <c r="O5" s="20"/>
      <c r="T5" s="125"/>
      <c r="U5" s="125"/>
      <c r="V5" s="125"/>
      <c r="W5" s="125"/>
    </row>
    <row r="6" spans="1:30" ht="30" x14ac:dyDescent="0.25">
      <c r="A6" s="8" t="s">
        <v>0</v>
      </c>
      <c r="B6" s="16" t="s">
        <v>11</v>
      </c>
      <c r="C6" s="50">
        <v>0.15</v>
      </c>
      <c r="D6" s="51"/>
      <c r="E6" s="51"/>
      <c r="F6" s="52"/>
      <c r="G6" s="47">
        <f>G4*C6</f>
        <v>68.25</v>
      </c>
      <c r="H6" s="48"/>
      <c r="I6" s="34"/>
      <c r="J6" s="49"/>
      <c r="K6" s="32">
        <f>IF(M4=0,I6*G6,I6*G6*85%)</f>
        <v>0</v>
      </c>
      <c r="L6" s="32"/>
      <c r="M6" s="20"/>
      <c r="N6" s="20"/>
      <c r="O6" s="20"/>
      <c r="S6" s="22"/>
      <c r="T6" s="104" t="s">
        <v>51</v>
      </c>
      <c r="U6" s="104"/>
      <c r="V6" s="104"/>
      <c r="W6" s="104"/>
      <c r="X6" s="104"/>
      <c r="Y6" s="104"/>
      <c r="Z6" s="104"/>
      <c r="AA6" s="105"/>
    </row>
    <row r="7" spans="1:30" ht="37.5" customHeight="1" x14ac:dyDescent="0.25">
      <c r="A7" s="8" t="s">
        <v>1</v>
      </c>
      <c r="B7" s="16" t="s">
        <v>35</v>
      </c>
      <c r="C7" s="50">
        <v>0.01</v>
      </c>
      <c r="D7" s="51"/>
      <c r="E7" s="51"/>
      <c r="F7" s="52"/>
      <c r="G7" s="47">
        <f>G4*C7</f>
        <v>4.55</v>
      </c>
      <c r="H7" s="48"/>
      <c r="I7" s="34"/>
      <c r="J7" s="49"/>
      <c r="K7" s="32">
        <f>I7*G7</f>
        <v>0</v>
      </c>
      <c r="L7" s="32"/>
      <c r="M7" s="20"/>
      <c r="N7" s="20"/>
      <c r="O7" s="20"/>
      <c r="S7" s="21"/>
      <c r="T7" s="126" t="s">
        <v>42</v>
      </c>
      <c r="U7" s="126"/>
      <c r="V7" s="31"/>
      <c r="W7" s="31"/>
      <c r="X7" s="25"/>
      <c r="Y7" s="25"/>
      <c r="Z7" s="25"/>
      <c r="AA7" s="26"/>
    </row>
    <row r="8" spans="1:30" ht="30.75" customHeight="1" x14ac:dyDescent="0.25">
      <c r="A8" s="8" t="s">
        <v>2</v>
      </c>
      <c r="B8" s="16" t="s">
        <v>13</v>
      </c>
      <c r="C8" s="50">
        <v>0.01</v>
      </c>
      <c r="D8" s="51"/>
      <c r="E8" s="51"/>
      <c r="F8" s="52"/>
      <c r="G8" s="47">
        <f>G4*C8</f>
        <v>4.55</v>
      </c>
      <c r="H8" s="48"/>
      <c r="I8" s="34"/>
      <c r="J8" s="49"/>
      <c r="K8" s="32">
        <f t="shared" ref="K8:K14" si="0">I8*G8</f>
        <v>0</v>
      </c>
      <c r="L8" s="32"/>
      <c r="M8" s="28"/>
      <c r="N8" s="28"/>
      <c r="O8" s="28"/>
      <c r="S8" s="14"/>
      <c r="T8" s="31" t="s">
        <v>41</v>
      </c>
      <c r="U8" s="31"/>
      <c r="V8" s="31"/>
      <c r="W8" s="31"/>
      <c r="X8" s="25"/>
      <c r="Y8" s="23"/>
      <c r="Z8" s="23"/>
      <c r="AA8" s="26"/>
    </row>
    <row r="9" spans="1:30" ht="30" customHeight="1" thickBot="1" x14ac:dyDescent="0.3">
      <c r="A9" s="8" t="s">
        <v>3</v>
      </c>
      <c r="B9" s="16" t="s">
        <v>12</v>
      </c>
      <c r="C9" s="53">
        <v>0.01</v>
      </c>
      <c r="D9" s="54"/>
      <c r="E9" s="54"/>
      <c r="F9" s="55"/>
      <c r="G9" s="72">
        <f>G4*C9</f>
        <v>4.55</v>
      </c>
      <c r="H9" s="73"/>
      <c r="I9" s="34"/>
      <c r="J9" s="49"/>
      <c r="K9" s="32">
        <f t="shared" si="0"/>
        <v>0</v>
      </c>
      <c r="L9" s="32"/>
      <c r="M9" s="28"/>
      <c r="N9" s="28"/>
      <c r="O9" s="28"/>
      <c r="S9" s="15"/>
      <c r="T9" s="127" t="s">
        <v>43</v>
      </c>
      <c r="U9" s="127"/>
      <c r="V9" s="127"/>
      <c r="W9" s="127"/>
      <c r="X9" s="127"/>
      <c r="Y9" s="29"/>
      <c r="Z9" s="29"/>
      <c r="AA9" s="27"/>
    </row>
    <row r="10" spans="1:30" ht="79.5" thickBot="1" x14ac:dyDescent="0.3">
      <c r="A10" s="8" t="s">
        <v>4</v>
      </c>
      <c r="B10" s="9" t="s">
        <v>8</v>
      </c>
      <c r="C10" s="56">
        <v>0.01</v>
      </c>
      <c r="D10" s="56"/>
      <c r="E10" s="56"/>
      <c r="F10" s="56"/>
      <c r="G10" s="57">
        <f>C10*G4</f>
        <v>4.55</v>
      </c>
      <c r="H10" s="57"/>
      <c r="I10" s="34"/>
      <c r="J10" s="49"/>
      <c r="K10" s="32">
        <f>I10*G10</f>
        <v>0</v>
      </c>
      <c r="L10" s="32"/>
      <c r="M10" s="1"/>
    </row>
    <row r="11" spans="1:30" ht="31.5" x14ac:dyDescent="0.25">
      <c r="A11" s="8" t="s">
        <v>5</v>
      </c>
      <c r="B11" s="9" t="s">
        <v>14</v>
      </c>
      <c r="C11" s="58">
        <v>0.01</v>
      </c>
      <c r="D11" s="59"/>
      <c r="E11" s="59"/>
      <c r="F11" s="60"/>
      <c r="G11" s="100">
        <f>G4*C11</f>
        <v>4.55</v>
      </c>
      <c r="H11" s="101"/>
      <c r="I11" s="34"/>
      <c r="J11" s="49"/>
      <c r="K11" s="32">
        <f t="shared" si="0"/>
        <v>0</v>
      </c>
      <c r="L11" s="32"/>
      <c r="M11" s="1"/>
      <c r="S11" s="114" t="s">
        <v>48</v>
      </c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6"/>
    </row>
    <row r="12" spans="1:30" ht="31.5" x14ac:dyDescent="0.25">
      <c r="A12" s="8" t="s">
        <v>6</v>
      </c>
      <c r="B12" s="9" t="s">
        <v>15</v>
      </c>
      <c r="C12" s="50">
        <v>0.01</v>
      </c>
      <c r="D12" s="51"/>
      <c r="E12" s="51"/>
      <c r="F12" s="52"/>
      <c r="G12" s="47">
        <f>G4*C12</f>
        <v>4.55</v>
      </c>
      <c r="H12" s="48"/>
      <c r="I12" s="34"/>
      <c r="J12" s="49"/>
      <c r="K12" s="32">
        <f t="shared" si="0"/>
        <v>0</v>
      </c>
      <c r="L12" s="32"/>
      <c r="M12" s="1"/>
      <c r="S12" s="117" t="s">
        <v>49</v>
      </c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9"/>
    </row>
    <row r="13" spans="1:30" ht="31.5" x14ac:dyDescent="0.25">
      <c r="A13" s="8" t="s">
        <v>7</v>
      </c>
      <c r="B13" s="9" t="s">
        <v>16</v>
      </c>
      <c r="C13" s="53">
        <v>0</v>
      </c>
      <c r="D13" s="54"/>
      <c r="E13" s="54"/>
      <c r="F13" s="55"/>
      <c r="G13" s="47">
        <f>G4*C13</f>
        <v>0</v>
      </c>
      <c r="H13" s="48"/>
      <c r="I13" s="34"/>
      <c r="J13" s="49"/>
      <c r="K13" s="32">
        <f t="shared" si="0"/>
        <v>0</v>
      </c>
      <c r="L13" s="32"/>
      <c r="M13" s="1"/>
      <c r="S13" s="110" t="s">
        <v>55</v>
      </c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2"/>
    </row>
    <row r="14" spans="1:30" ht="31.5" x14ac:dyDescent="0.25">
      <c r="A14" s="8" t="s">
        <v>29</v>
      </c>
      <c r="B14" s="10" t="s">
        <v>39</v>
      </c>
      <c r="C14" s="74">
        <v>12</v>
      </c>
      <c r="D14" s="75"/>
      <c r="E14" s="75" t="s">
        <v>38</v>
      </c>
      <c r="F14" s="76"/>
      <c r="G14" s="48">
        <f>C26</f>
        <v>15.924999999999999</v>
      </c>
      <c r="H14" s="57"/>
      <c r="I14" s="71"/>
      <c r="J14" s="71"/>
      <c r="K14" s="32">
        <f t="shared" si="0"/>
        <v>0</v>
      </c>
      <c r="L14" s="32"/>
      <c r="M14" s="1"/>
      <c r="S14" s="113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2"/>
    </row>
    <row r="15" spans="1:30" ht="15.75" x14ac:dyDescent="0.25">
      <c r="A15" s="1"/>
      <c r="B15" s="3"/>
      <c r="C15" s="1"/>
      <c r="D15" s="1"/>
      <c r="E15" s="1"/>
      <c r="F15" s="1"/>
      <c r="G15" s="1"/>
      <c r="H15" s="1"/>
      <c r="I15" s="33" t="s">
        <v>32</v>
      </c>
      <c r="J15" s="33"/>
      <c r="K15" s="32">
        <f>K6+K7+K8+K9+K10+K11+K12+K13+K14</f>
        <v>0</v>
      </c>
      <c r="L15" s="32"/>
      <c r="M15" s="1"/>
      <c r="S15" s="110" t="s">
        <v>53</v>
      </c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1"/>
    </row>
    <row r="16" spans="1:30" ht="15.75" x14ac:dyDescent="0.25">
      <c r="A16" s="1"/>
      <c r="B16" s="3"/>
      <c r="C16" s="1"/>
      <c r="D16" s="1"/>
      <c r="E16" s="1"/>
      <c r="F16" s="1"/>
      <c r="G16" s="1"/>
      <c r="H16" s="1"/>
      <c r="I16" s="33"/>
      <c r="J16" s="33"/>
      <c r="K16" s="32"/>
      <c r="L16" s="32"/>
      <c r="M16" s="1"/>
      <c r="S16" s="11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1"/>
    </row>
    <row r="17" spans="1:30" ht="16.5" thickBot="1" x14ac:dyDescent="0.3">
      <c r="A17" s="1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S17" s="122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4"/>
    </row>
    <row r="18" spans="1:30" ht="15.75" x14ac:dyDescent="0.25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30" ht="15.75" x14ac:dyDescent="0.25">
      <c r="A19" s="1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30" x14ac:dyDescent="0.25">
      <c r="A20" s="70" t="s">
        <v>28</v>
      </c>
      <c r="B20" s="70"/>
      <c r="C20" s="70"/>
      <c r="D20" s="70"/>
      <c r="E20" s="70"/>
      <c r="F20" s="70"/>
      <c r="G20" s="70"/>
      <c r="H20" s="70"/>
      <c r="I20" s="1"/>
      <c r="J20" s="1"/>
      <c r="K20" s="1"/>
      <c r="L20" s="1"/>
      <c r="M20" s="1"/>
    </row>
    <row r="21" spans="1:30" x14ac:dyDescent="0.25">
      <c r="A21" s="70"/>
      <c r="B21" s="70"/>
      <c r="C21" s="70"/>
      <c r="D21" s="70"/>
      <c r="E21" s="70"/>
      <c r="F21" s="70"/>
      <c r="G21" s="70"/>
      <c r="H21" s="70"/>
      <c r="I21" s="1"/>
      <c r="J21" s="1"/>
      <c r="K21" s="1"/>
      <c r="L21" s="1"/>
      <c r="M21" s="1"/>
    </row>
    <row r="22" spans="1:30" x14ac:dyDescent="0.25">
      <c r="A22" s="81" t="s">
        <v>26</v>
      </c>
      <c r="B22" s="43"/>
      <c r="C22" s="98">
        <v>0.05</v>
      </c>
      <c r="D22" s="42" t="s">
        <v>46</v>
      </c>
      <c r="E22" s="42"/>
      <c r="F22" s="42"/>
      <c r="G22" s="42"/>
      <c r="H22" s="61">
        <f>G4*C22</f>
        <v>22.75</v>
      </c>
      <c r="I22" s="4"/>
      <c r="J22" s="4"/>
      <c r="K22" s="4"/>
      <c r="L22" s="1"/>
      <c r="M22" s="1"/>
    </row>
    <row r="23" spans="1:30" x14ac:dyDescent="0.25">
      <c r="A23" s="82"/>
      <c r="B23" s="83"/>
      <c r="C23" s="99"/>
      <c r="D23" s="44"/>
      <c r="E23" s="44"/>
      <c r="F23" s="44"/>
      <c r="G23" s="44"/>
      <c r="H23" s="61"/>
      <c r="I23" s="4"/>
      <c r="J23" s="4"/>
      <c r="K23" s="4"/>
      <c r="L23" s="1"/>
      <c r="M23" s="1"/>
    </row>
    <row r="24" spans="1:30" x14ac:dyDescent="0.25">
      <c r="A24" s="82"/>
      <c r="B24" s="83"/>
      <c r="C24" s="64">
        <v>0.7</v>
      </c>
      <c r="D24" s="42" t="s">
        <v>25</v>
      </c>
      <c r="E24" s="43"/>
      <c r="F24" s="64">
        <v>0.3</v>
      </c>
      <c r="G24" s="42" t="s">
        <v>40</v>
      </c>
      <c r="H24" s="43"/>
      <c r="I24" s="36" t="s">
        <v>30</v>
      </c>
      <c r="J24" s="36"/>
      <c r="K24" s="41" t="s">
        <v>31</v>
      </c>
      <c r="L24" s="41"/>
      <c r="M24" s="102" t="s">
        <v>52</v>
      </c>
      <c r="N24" s="102"/>
      <c r="O24" s="102"/>
    </row>
    <row r="25" spans="1:30" x14ac:dyDescent="0.25">
      <c r="A25" s="84"/>
      <c r="B25" s="45"/>
      <c r="C25" s="65"/>
      <c r="D25" s="44"/>
      <c r="E25" s="45"/>
      <c r="F25" s="65"/>
      <c r="G25" s="44"/>
      <c r="H25" s="45"/>
      <c r="I25" s="36"/>
      <c r="J25" s="36"/>
      <c r="K25" s="41"/>
      <c r="L25" s="41"/>
      <c r="M25" s="102"/>
      <c r="N25" s="102"/>
      <c r="O25" s="102"/>
    </row>
    <row r="26" spans="1:30" ht="31.5" x14ac:dyDescent="0.25">
      <c r="A26" s="8" t="s">
        <v>0</v>
      </c>
      <c r="B26" s="9" t="s">
        <v>17</v>
      </c>
      <c r="C26" s="66">
        <f>C24*H22</f>
        <v>15.924999999999999</v>
      </c>
      <c r="D26" s="67"/>
      <c r="E26" s="68"/>
      <c r="F26" s="66">
        <f>F24* H22</f>
        <v>6.8250000000000002</v>
      </c>
      <c r="G26" s="67"/>
      <c r="H26" s="68"/>
      <c r="I26" s="34"/>
      <c r="J26" s="35"/>
      <c r="K26" s="32">
        <f t="shared" ref="K26:K32" si="1">I26*(F26+C26)</f>
        <v>0</v>
      </c>
      <c r="L26" s="32"/>
      <c r="M26" s="102"/>
      <c r="N26" s="102"/>
      <c r="O26" s="102"/>
    </row>
    <row r="27" spans="1:30" ht="47.25" x14ac:dyDescent="0.25">
      <c r="A27" s="8" t="s">
        <v>1</v>
      </c>
      <c r="B27" s="9" t="s">
        <v>18</v>
      </c>
      <c r="C27" s="66">
        <f>C24*H22</f>
        <v>15.924999999999999</v>
      </c>
      <c r="D27" s="67"/>
      <c r="E27" s="68"/>
      <c r="F27" s="66">
        <f>F24*H22</f>
        <v>6.8250000000000002</v>
      </c>
      <c r="G27" s="67"/>
      <c r="H27" s="68"/>
      <c r="I27" s="39"/>
      <c r="J27" s="40"/>
      <c r="K27" s="32">
        <f t="shared" si="1"/>
        <v>0</v>
      </c>
      <c r="L27" s="32"/>
      <c r="M27" s="102"/>
      <c r="N27" s="102"/>
      <c r="O27" s="102"/>
    </row>
    <row r="28" spans="1:30" ht="31.5" x14ac:dyDescent="0.25">
      <c r="A28" s="8" t="s">
        <v>2</v>
      </c>
      <c r="B28" s="9" t="s">
        <v>19</v>
      </c>
      <c r="C28" s="66">
        <f>C24*H22</f>
        <v>15.924999999999999</v>
      </c>
      <c r="D28" s="67"/>
      <c r="E28" s="68"/>
      <c r="F28" s="66">
        <f>F24*H22</f>
        <v>6.8250000000000002</v>
      </c>
      <c r="G28" s="67"/>
      <c r="H28" s="68"/>
      <c r="I28" s="34"/>
      <c r="J28" s="35"/>
      <c r="K28" s="32">
        <f t="shared" si="1"/>
        <v>0</v>
      </c>
      <c r="L28" s="32"/>
      <c r="M28" s="103"/>
      <c r="N28" s="103"/>
      <c r="O28" s="103"/>
    </row>
    <row r="29" spans="1:30" ht="31.5" x14ac:dyDescent="0.25">
      <c r="A29" s="8" t="s">
        <v>9</v>
      </c>
      <c r="B29" s="9" t="s">
        <v>20</v>
      </c>
      <c r="C29" s="66">
        <f>C24*H22</f>
        <v>15.924999999999999</v>
      </c>
      <c r="D29" s="67"/>
      <c r="E29" s="68"/>
      <c r="F29" s="66">
        <f>F24*H22</f>
        <v>6.8250000000000002</v>
      </c>
      <c r="G29" s="67"/>
      <c r="H29" s="68"/>
      <c r="I29" s="34"/>
      <c r="J29" s="35"/>
      <c r="K29" s="32">
        <f t="shared" si="1"/>
        <v>0</v>
      </c>
      <c r="L29" s="32"/>
      <c r="M29" s="103"/>
      <c r="N29" s="103"/>
      <c r="O29" s="103"/>
    </row>
    <row r="30" spans="1:30" ht="46.5" x14ac:dyDescent="0.25">
      <c r="A30" s="8" t="s">
        <v>5</v>
      </c>
      <c r="B30" s="9" t="s">
        <v>21</v>
      </c>
      <c r="C30" s="66">
        <f>C24*H22</f>
        <v>15.924999999999999</v>
      </c>
      <c r="D30" s="67"/>
      <c r="E30" s="68"/>
      <c r="F30" s="66">
        <f>F24*H22</f>
        <v>6.8250000000000002</v>
      </c>
      <c r="G30" s="67"/>
      <c r="H30" s="68"/>
      <c r="I30" s="34"/>
      <c r="J30" s="35"/>
      <c r="K30" s="32">
        <f t="shared" si="1"/>
        <v>0</v>
      </c>
      <c r="L30" s="32"/>
      <c r="M30" s="103"/>
      <c r="N30" s="103"/>
      <c r="O30" s="103"/>
    </row>
    <row r="31" spans="1:30" ht="31.5" x14ac:dyDescent="0.25">
      <c r="A31" s="8" t="s">
        <v>6</v>
      </c>
      <c r="B31" s="9" t="s">
        <v>22</v>
      </c>
      <c r="C31" s="66">
        <f>C24*H22</f>
        <v>15.924999999999999</v>
      </c>
      <c r="D31" s="67"/>
      <c r="E31" s="68"/>
      <c r="F31" s="66">
        <f>F24*H22</f>
        <v>6.8250000000000002</v>
      </c>
      <c r="G31" s="67"/>
      <c r="H31" s="68"/>
      <c r="I31" s="34"/>
      <c r="J31" s="35"/>
      <c r="K31" s="32">
        <f t="shared" si="1"/>
        <v>0</v>
      </c>
      <c r="L31" s="32"/>
      <c r="M31" s="4"/>
    </row>
    <row r="32" spans="1:30" ht="31.5" x14ac:dyDescent="0.25">
      <c r="A32" s="8" t="s">
        <v>7</v>
      </c>
      <c r="B32" s="9" t="s">
        <v>23</v>
      </c>
      <c r="C32" s="66">
        <v>0</v>
      </c>
      <c r="D32" s="67"/>
      <c r="E32" s="68"/>
      <c r="F32" s="66">
        <v>0</v>
      </c>
      <c r="G32" s="67"/>
      <c r="H32" s="68"/>
      <c r="I32" s="71"/>
      <c r="J32" s="71"/>
      <c r="K32" s="32">
        <f t="shared" si="1"/>
        <v>0</v>
      </c>
      <c r="L32" s="32"/>
      <c r="M32" s="4"/>
    </row>
    <row r="33" spans="1:13" x14ac:dyDescent="0.25">
      <c r="A33" s="1"/>
      <c r="B33" s="5"/>
      <c r="C33" s="1"/>
      <c r="D33" s="1"/>
      <c r="E33" s="1"/>
      <c r="F33" s="1"/>
      <c r="G33" s="1"/>
      <c r="H33" s="1"/>
      <c r="I33" s="33"/>
      <c r="J33" s="33"/>
      <c r="K33" s="32">
        <f>IF(M28="Nein",(K26+K27+K28+K29+K30+K31+K32)*82.5%,K26+K27+K28+K29+K30+K31+K32)</f>
        <v>0</v>
      </c>
      <c r="L33" s="32"/>
      <c r="M33" s="4"/>
    </row>
    <row r="34" spans="1:13" x14ac:dyDescent="0.25">
      <c r="A34" s="1"/>
      <c r="B34" s="5"/>
      <c r="C34" s="1"/>
      <c r="D34" s="1"/>
      <c r="E34" s="1"/>
      <c r="F34" s="1"/>
      <c r="G34" s="1"/>
      <c r="H34" s="1"/>
      <c r="I34" s="33"/>
      <c r="J34" s="33"/>
      <c r="K34" s="32"/>
      <c r="L34" s="32"/>
      <c r="M34" s="1"/>
    </row>
    <row r="35" spans="1:13" x14ac:dyDescent="0.25">
      <c r="A35" s="1"/>
      <c r="B35" s="5"/>
      <c r="C35" s="1"/>
      <c r="D35" s="1"/>
      <c r="E35" s="1"/>
      <c r="F35" s="1"/>
      <c r="G35" s="1"/>
      <c r="H35" s="1"/>
      <c r="I35" s="33"/>
      <c r="J35" s="33"/>
      <c r="K35" s="32">
        <f>IF(M30="Nein",(K33)*82.5%,K33)</f>
        <v>0</v>
      </c>
      <c r="L35" s="32"/>
      <c r="M35" s="1"/>
    </row>
    <row r="36" spans="1:13" x14ac:dyDescent="0.25">
      <c r="A36" s="1"/>
      <c r="B36" s="5"/>
      <c r="C36" s="1"/>
      <c r="D36" s="1"/>
      <c r="E36" s="1"/>
      <c r="F36" s="1"/>
      <c r="G36" s="1"/>
      <c r="H36" s="1"/>
      <c r="I36" s="33"/>
      <c r="J36" s="33"/>
      <c r="K36" s="32"/>
      <c r="L36" s="32"/>
      <c r="M36" s="1"/>
    </row>
    <row r="37" spans="1:13" x14ac:dyDescent="0.25">
      <c r="A37" s="1"/>
      <c r="B37" s="5"/>
      <c r="C37" s="1"/>
      <c r="D37" s="1"/>
      <c r="E37" s="1"/>
      <c r="F37" s="1"/>
      <c r="G37" s="1"/>
      <c r="H37" s="1"/>
      <c r="I37" s="33" t="s">
        <v>57</v>
      </c>
      <c r="J37" s="33"/>
      <c r="K37" s="32">
        <f>IF(K33&lt;=K35,(K33),IF(K35&lt;=K33,(K35)))</f>
        <v>0</v>
      </c>
      <c r="L37" s="32"/>
      <c r="M37" s="1"/>
    </row>
    <row r="38" spans="1:13" x14ac:dyDescent="0.25">
      <c r="A38" s="1"/>
      <c r="B38" s="5"/>
      <c r="C38" s="1"/>
      <c r="D38" s="1"/>
      <c r="E38" s="1"/>
      <c r="F38" s="1"/>
      <c r="G38" s="1"/>
      <c r="H38" s="1"/>
      <c r="I38" s="33"/>
      <c r="J38" s="33"/>
      <c r="K38" s="32"/>
      <c r="L38" s="32"/>
      <c r="M38" s="1"/>
    </row>
    <row r="39" spans="1:13" ht="15.75" x14ac:dyDescent="0.25">
      <c r="A39" s="1"/>
      <c r="B39" s="5"/>
      <c r="C39" s="1"/>
      <c r="D39" s="1"/>
      <c r="E39" s="1"/>
      <c r="F39" s="1"/>
      <c r="G39" s="1"/>
      <c r="H39" s="1"/>
      <c r="I39" s="1"/>
      <c r="J39" s="6"/>
      <c r="K39" s="1"/>
      <c r="L39" s="1"/>
      <c r="M39" s="1"/>
    </row>
    <row r="40" spans="1:13" ht="44.25" customHeight="1" x14ac:dyDescent="0.25">
      <c r="A40" s="1"/>
      <c r="B40" s="77" t="s">
        <v>44</v>
      </c>
      <c r="C40" s="63" t="s">
        <v>24</v>
      </c>
      <c r="D40" s="63"/>
      <c r="E40" s="63"/>
      <c r="F40" s="63"/>
      <c r="G40" s="62">
        <f>K37+K15</f>
        <v>0</v>
      </c>
      <c r="H40" s="62"/>
      <c r="I40" s="1"/>
      <c r="J40" s="1"/>
      <c r="K40" s="1"/>
      <c r="L40" s="1"/>
      <c r="M40" s="1"/>
    </row>
    <row r="41" spans="1:13" ht="40.5" customHeight="1" x14ac:dyDescent="0.25">
      <c r="A41" s="1"/>
      <c r="B41" s="77"/>
      <c r="C41" s="63" t="s">
        <v>37</v>
      </c>
      <c r="D41" s="63"/>
      <c r="E41" s="63"/>
      <c r="F41" s="63"/>
      <c r="G41" s="62">
        <f>IF(G40&lt;10000,G40,G40/2)</f>
        <v>0</v>
      </c>
      <c r="H41" s="62"/>
      <c r="I41" s="1"/>
      <c r="J41" s="1"/>
      <c r="K41" s="1"/>
      <c r="L41" s="1"/>
      <c r="M41" s="1"/>
    </row>
    <row r="42" spans="1:13" ht="42" customHeight="1" x14ac:dyDescent="0.25">
      <c r="A42" s="1"/>
      <c r="B42" s="5"/>
      <c r="C42" s="63" t="s">
        <v>36</v>
      </c>
      <c r="D42" s="63"/>
      <c r="E42" s="63"/>
      <c r="F42" s="63"/>
      <c r="G42" s="62">
        <f>IF(G40&lt;10000,0,G40/2)</f>
        <v>0</v>
      </c>
      <c r="H42" s="62"/>
      <c r="I42" s="1"/>
      <c r="J42" s="1"/>
      <c r="K42" s="1"/>
      <c r="L42" s="1"/>
      <c r="M42" s="1"/>
    </row>
  </sheetData>
  <sheetProtection selectLockedCells="1"/>
  <mergeCells count="111">
    <mergeCell ref="I37:J38"/>
    <mergeCell ref="K37:L38"/>
    <mergeCell ref="M24:O27"/>
    <mergeCell ref="M28:O29"/>
    <mergeCell ref="T9:X9"/>
    <mergeCell ref="T6:AA6"/>
    <mergeCell ref="S11:AD11"/>
    <mergeCell ref="S12:AD12"/>
    <mergeCell ref="S13:AD14"/>
    <mergeCell ref="S15:AD17"/>
    <mergeCell ref="I35:J36"/>
    <mergeCell ref="K35:L36"/>
    <mergeCell ref="K31:L31"/>
    <mergeCell ref="C42:F42"/>
    <mergeCell ref="G42:H42"/>
    <mergeCell ref="C26:E26"/>
    <mergeCell ref="F26:H26"/>
    <mergeCell ref="I26:J26"/>
    <mergeCell ref="K26:L26"/>
    <mergeCell ref="A20:H21"/>
    <mergeCell ref="A22:B25"/>
    <mergeCell ref="C22:C23"/>
    <mergeCell ref="D22:G23"/>
    <mergeCell ref="H22:H23"/>
    <mergeCell ref="C24:C25"/>
    <mergeCell ref="D24:E25"/>
    <mergeCell ref="F24:F25"/>
    <mergeCell ref="G24:H25"/>
    <mergeCell ref="K24:L25"/>
    <mergeCell ref="B40:B41"/>
    <mergeCell ref="C40:F40"/>
    <mergeCell ref="G40:H40"/>
    <mergeCell ref="C41:F41"/>
    <mergeCell ref="G41:H41"/>
    <mergeCell ref="C31:E31"/>
    <mergeCell ref="F31:H31"/>
    <mergeCell ref="I31:J31"/>
    <mergeCell ref="T3:U3"/>
    <mergeCell ref="T4:U4"/>
    <mergeCell ref="T5:W5"/>
    <mergeCell ref="T7:U7"/>
    <mergeCell ref="I33:J34"/>
    <mergeCell ref="K33:L34"/>
    <mergeCell ref="C29:E29"/>
    <mergeCell ref="F29:H29"/>
    <mergeCell ref="I29:J29"/>
    <mergeCell ref="K29:L29"/>
    <mergeCell ref="C30:E30"/>
    <mergeCell ref="F30:H30"/>
    <mergeCell ref="I30:J30"/>
    <mergeCell ref="K30:L30"/>
    <mergeCell ref="C27:E27"/>
    <mergeCell ref="F27:H27"/>
    <mergeCell ref="I27:J27"/>
    <mergeCell ref="K27:L27"/>
    <mergeCell ref="C28:E28"/>
    <mergeCell ref="F28:H28"/>
    <mergeCell ref="I28:J28"/>
    <mergeCell ref="K28:L28"/>
    <mergeCell ref="I24:J25"/>
    <mergeCell ref="M30:O30"/>
    <mergeCell ref="C32:E32"/>
    <mergeCell ref="F32:H32"/>
    <mergeCell ref="I32:J32"/>
    <mergeCell ref="K32:L32"/>
    <mergeCell ref="E14:F14"/>
    <mergeCell ref="G14:H14"/>
    <mergeCell ref="I14:J14"/>
    <mergeCell ref="K14:L14"/>
    <mergeCell ref="I15:J16"/>
    <mergeCell ref="K15:L16"/>
    <mergeCell ref="C14:D14"/>
    <mergeCell ref="C12:F12"/>
    <mergeCell ref="G12:H12"/>
    <mergeCell ref="I12:J12"/>
    <mergeCell ref="K12:L12"/>
    <mergeCell ref="C13:F13"/>
    <mergeCell ref="G13:H13"/>
    <mergeCell ref="I13:J13"/>
    <mergeCell ref="K13:L13"/>
    <mergeCell ref="C10:F10"/>
    <mergeCell ref="G10:H10"/>
    <mergeCell ref="I10:J10"/>
    <mergeCell ref="K10:L10"/>
    <mergeCell ref="C11:F11"/>
    <mergeCell ref="G11:H11"/>
    <mergeCell ref="I11:J11"/>
    <mergeCell ref="K11:L11"/>
    <mergeCell ref="C8:F8"/>
    <mergeCell ref="G8:H8"/>
    <mergeCell ref="I8:J8"/>
    <mergeCell ref="K8:L8"/>
    <mergeCell ref="K9:L9"/>
    <mergeCell ref="A1:H2"/>
    <mergeCell ref="A3:B5"/>
    <mergeCell ref="C3:F5"/>
    <mergeCell ref="G3:H3"/>
    <mergeCell ref="G4:H5"/>
    <mergeCell ref="I4:J5"/>
    <mergeCell ref="C9:F9"/>
    <mergeCell ref="G9:H9"/>
    <mergeCell ref="I9:J9"/>
    <mergeCell ref="K4:L5"/>
    <mergeCell ref="C6:F6"/>
    <mergeCell ref="G6:H6"/>
    <mergeCell ref="I6:J6"/>
    <mergeCell ref="K6:L6"/>
    <mergeCell ref="C7:F7"/>
    <mergeCell ref="G7:H7"/>
    <mergeCell ref="I7:J7"/>
    <mergeCell ref="K7:L7"/>
  </mergeCells>
  <dataValidations count="1">
    <dataValidation type="list" allowBlank="1" showInputMessage="1" showErrorMessage="1" sqref="M28:O29 M30:O30" xr:uid="{00000000-0002-0000-0100-000000000000}">
      <formula1>"Ja,Nein,"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5F5B3230F87143A2E900F23E5C5F66" ma:contentTypeVersion="14" ma:contentTypeDescription="Ein neues Dokument erstellen." ma:contentTypeScope="" ma:versionID="949bfce0612e621685c2f68916ec4a89">
  <xsd:schema xmlns:xsd="http://www.w3.org/2001/XMLSchema" xmlns:xs="http://www.w3.org/2001/XMLSchema" xmlns:p="http://schemas.microsoft.com/office/2006/metadata/properties" xmlns:ns2="d47a266c-ab64-4618-b39c-fbaab9e0adf1" xmlns:ns3="87ca410c-faef-4e36-ba10-52657f629293" targetNamespace="http://schemas.microsoft.com/office/2006/metadata/properties" ma:root="true" ma:fieldsID="b005990f9f9b16a575bbe30e4be43ef9" ns2:_="" ns3:_="">
    <xsd:import namespace="d47a266c-ab64-4618-b39c-fbaab9e0adf1"/>
    <xsd:import namespace="87ca410c-faef-4e36-ba10-52657f62929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266c-ab64-4618-b39c-fbaab9e0adf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91094ef3-0b19-4655-bb68-4b207c110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a410c-faef-4e36-ba10-52657f62929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7280156-0d9f-4b62-bb6d-b7bc1ef45748}" ma:internalName="TaxCatchAll" ma:showField="CatchAllData" ma:web="87ca410c-faef-4e36-ba10-52657f629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a266c-ab64-4618-b39c-fbaab9e0adf1">
      <Terms xmlns="http://schemas.microsoft.com/office/infopath/2007/PartnerControls"/>
    </lcf76f155ced4ddcb4097134ff3c332f>
    <TaxCatchAll xmlns="87ca410c-faef-4e36-ba10-52657f629293" xsi:nil="true"/>
  </documentManagement>
</p:properties>
</file>

<file path=customXml/itemProps1.xml><?xml version="1.0" encoding="utf-8"?>
<ds:datastoreItem xmlns:ds="http://schemas.openxmlformats.org/officeDocument/2006/customXml" ds:itemID="{DB0C013A-5963-4E2A-B24C-A7271AC83479}"/>
</file>

<file path=customXml/itemProps2.xml><?xml version="1.0" encoding="utf-8"?>
<ds:datastoreItem xmlns:ds="http://schemas.openxmlformats.org/officeDocument/2006/customXml" ds:itemID="{69E99922-0BA0-4626-B918-1ABDA21CDEED}"/>
</file>

<file path=customXml/itemProps3.xml><?xml version="1.0" encoding="utf-8"?>
<ds:datastoreItem xmlns:ds="http://schemas.openxmlformats.org/officeDocument/2006/customXml" ds:itemID="{F17607AB-9A76-4A15-9890-7B1F3215202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Brixen - Bressanone</vt:lpstr>
      <vt:lpstr>Lüsen - Luson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 Urbanistik</dc:creator>
  <cp:lastModifiedBy>Manuel Pastore</cp:lastModifiedBy>
  <cp:lastPrinted>2020-07-30T12:19:05Z</cp:lastPrinted>
  <dcterms:created xsi:type="dcterms:W3CDTF">2020-07-16T11:51:15Z</dcterms:created>
  <dcterms:modified xsi:type="dcterms:W3CDTF">2023-01-05T12:55:49Z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0x010100305F5B3230F87143A2E900F23E5C5F66</vt:lpwstr>
  </property>
  <property fmtid="{D5CDD505-2E9C-101B-9397-08002B2CF9AE}" pid="3" name="Order">
    <vt:r8>17046600</vt:r8>
  </property>
</Properties>
</file>